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iqingwei/Desktop/"/>
    </mc:Choice>
  </mc:AlternateContent>
  <xr:revisionPtr revIDLastSave="0" documentId="13_ncr:1_{FECAC1DC-1CD0-584B-81FB-8FF2F823E129}" xr6:coauthVersionLast="47" xr6:coauthVersionMax="47" xr10:uidLastSave="{00000000-0000-0000-0000-000000000000}"/>
  <bookViews>
    <workbookView xWindow="440" yWindow="980" windowWidth="26580" windowHeight="15560" xr2:uid="{1C87E20A-3BFF-EA49-8B8E-B5D51267BE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7" i="1"/>
  <c r="G13" i="1"/>
  <c r="C4" i="1"/>
  <c r="D4" i="1" s="1"/>
  <c r="G4" i="1" s="1"/>
  <c r="G14" i="1" l="1"/>
  <c r="G15" i="1"/>
  <c r="G18" i="1"/>
  <c r="G16" i="1" l="1"/>
  <c r="G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9" authorId="0" shapeId="0" xr:uid="{C31900EA-FE7B-DE47-A4A9-03AA57C3AFF3}">
      <text>
        <r>
          <rPr>
            <b/>
            <sz val="10"/>
            <color rgb="FF000000"/>
            <rFont val="Microsoft YaHei UI"/>
            <charset val="1"/>
          </rPr>
          <t>Microsoft Office User:</t>
        </r>
        <r>
          <rPr>
            <sz val="10"/>
            <color rgb="FF000000"/>
            <rFont val="Microsoft YaHei UI"/>
            <charset val="1"/>
          </rPr>
          <t xml:space="preserve">
</t>
        </r>
        <r>
          <rPr>
            <sz val="10"/>
            <color rgb="FF000000"/>
            <rFont val="Microsoft YaHei UI"/>
            <charset val="1"/>
          </rPr>
          <t>建议每日不超过</t>
        </r>
        <r>
          <rPr>
            <sz val="10"/>
            <color rgb="FF000000"/>
            <rFont val="Microsoft YaHei UI"/>
            <charset val="1"/>
          </rPr>
          <t>8</t>
        </r>
        <r>
          <rPr>
            <sz val="10"/>
            <color rgb="FF000000"/>
            <rFont val="Microsoft YaHei UI"/>
            <charset val="1"/>
          </rPr>
          <t>小时</t>
        </r>
      </text>
    </comment>
  </commentList>
</comments>
</file>

<file path=xl/sharedStrings.xml><?xml version="1.0" encoding="utf-8"?>
<sst xmlns="http://schemas.openxmlformats.org/spreadsheetml/2006/main" count="43" uniqueCount="34">
  <si>
    <t>Item</t>
    <phoneticPr fontId="2" type="noConversion"/>
  </si>
  <si>
    <t>资源定义</t>
    <phoneticPr fontId="2" type="noConversion"/>
  </si>
  <si>
    <t>内存</t>
    <phoneticPr fontId="2" type="noConversion"/>
  </si>
  <si>
    <t>CPU</t>
    <phoneticPr fontId="2" type="noConversion"/>
  </si>
  <si>
    <t>售价</t>
    <phoneticPr fontId="2" type="noConversion"/>
  </si>
  <si>
    <t>1 CU</t>
  </si>
  <si>
    <t>4GB</t>
  </si>
  <si>
    <t>1 CPU</t>
  </si>
  <si>
    <t>150元/月</t>
  </si>
  <si>
    <t>下载计费标准</t>
    <rPh sb="4" eb="5">
      <t>biao'zhun</t>
    </rPh>
    <phoneticPr fontId="2" type="noConversion"/>
  </si>
  <si>
    <t>计费项</t>
    <phoneticPr fontId="2" type="noConversion"/>
  </si>
  <si>
    <t>价格</t>
  </si>
  <si>
    <t>外网下载价格</t>
  </si>
  <si>
    <t>0.8元/GB</t>
  </si>
  <si>
    <t>月费用（目录价）预计（元）</t>
    <rPh sb="0" eb="1">
      <t>yue'fei'yongyu'jiyuan</t>
    </rPh>
    <phoneticPr fontId="2" type="noConversion"/>
  </si>
  <si>
    <t>年费用TCO预计（元）</t>
    <rPh sb="0" eb="1">
      <t>nian</t>
    </rPh>
    <rPh sb="6" eb="7">
      <t>yu'ji</t>
    </rPh>
    <rPh sb="9" eb="10">
      <t>yuan</t>
    </rPh>
    <phoneticPr fontId="2" type="noConversion"/>
  </si>
  <si>
    <t>TCO/小时（元）</t>
    <rPh sb="4" eb="5">
      <t>xiao'shi</t>
    </rPh>
    <phoneticPr fontId="2" type="noConversion"/>
  </si>
  <si>
    <t>TCO/小时/TB（元）</t>
    <phoneticPr fontId="2" type="noConversion"/>
  </si>
  <si>
    <t>TCO/月/TB（元）</t>
    <rPh sb="4" eb="5">
      <t>yue</t>
    </rPh>
    <phoneticPr fontId="2" type="noConversion"/>
  </si>
  <si>
    <t>存储费用（按量计费）：按实际存储的数据量计费</t>
    <rPh sb="0" eb="1">
      <t>cun'chu</t>
    </rPh>
    <rPh sb="2" eb="3">
      <t>ji'fei</t>
    </rPh>
    <rPh sb="4" eb="5">
      <t>biao'zhun</t>
    </rPh>
    <phoneticPr fontId="2" type="noConversion"/>
  </si>
  <si>
    <t>存储单价（元/GB/天）</t>
    <phoneticPr fontId="2" type="noConversion"/>
  </si>
  <si>
    <t>存储计费量（GB）</t>
    <phoneticPr fontId="2" type="noConversion"/>
  </si>
  <si>
    <t>计费价格（元/天）</t>
    <phoneticPr fontId="2" type="noConversion"/>
  </si>
  <si>
    <t>存储月费用（元/月）</t>
    <rPh sb="0" eb="1">
      <t>cun'chu</t>
    </rPh>
    <rPh sb="2" eb="3">
      <t>yuan</t>
    </rPh>
    <rPh sb="4" eb="5">
      <t>yue</t>
    </rPh>
    <phoneticPr fontId="2" type="noConversion"/>
  </si>
  <si>
    <t>计算月费用（元/月）</t>
    <rPh sb="0" eb="1">
      <t>ji'suan</t>
    </rPh>
    <rPh sb="2" eb="3">
      <t>yuan</t>
    </rPh>
    <rPh sb="4" eb="5">
      <t>yue</t>
    </rPh>
    <phoneticPr fontId="2" type="noConversion"/>
  </si>
  <si>
    <t>下载月费用（元/月）</t>
    <rPh sb="0" eb="1">
      <t>xia'zai</t>
    </rPh>
    <rPh sb="2" eb="3">
      <t>yuan</t>
    </rPh>
    <rPh sb="4" eb="5">
      <t>yue</t>
    </rPh>
    <phoneticPr fontId="2" type="noConversion"/>
  </si>
  <si>
    <t>计算计费标准：按CU预计费-弹性预留CU</t>
    <rPh sb="0" eb="1">
      <t>ji'suan</t>
    </rPh>
    <rPh sb="2" eb="3">
      <t>ji'fei</t>
    </rPh>
    <rPh sb="4" eb="5">
      <t>biao'zhun</t>
    </rPh>
    <rPh sb="7" eb="8">
      <t>an</t>
    </rPh>
    <rPh sb="10" eb="11">
      <t>yu</t>
    </rPh>
    <rPh sb="11" eb="12">
      <t>ji'fei</t>
    </rPh>
    <phoneticPr fontId="2" type="noConversion"/>
  </si>
  <si>
    <t>计算计费标准：按CU预计费-包月预留CU</t>
    <rPh sb="0" eb="1">
      <t>ji'suan</t>
    </rPh>
    <rPh sb="2" eb="3">
      <t>ji'fei</t>
    </rPh>
    <rPh sb="4" eb="5">
      <t>biao'zhun</t>
    </rPh>
    <rPh sb="7" eb="8">
      <t>an</t>
    </rPh>
    <rPh sb="10" eb="11">
      <t>yu</t>
    </rPh>
    <rPh sb="11" eb="12">
      <t>ji'fei</t>
    </rPh>
    <phoneticPr fontId="2" type="noConversion"/>
  </si>
  <si>
    <t>0.625元/小时</t>
    <phoneticPr fontId="2" type="noConversion"/>
  </si>
  <si>
    <t>预计每日使用小时数量</t>
    <rPh sb="0" eb="1">
      <t>yong'hu</t>
    </rPh>
    <rPh sb="2" eb="3">
      <t>yu'ji</t>
    </rPh>
    <rPh sb="6" eb="7">
      <t>shu'liang</t>
    </rPh>
    <phoneticPr fontId="2" type="noConversion"/>
  </si>
  <si>
    <t>备注：只需在橙色背景框内输入容量规划数据即可。</t>
    <rPh sb="0" eb="1">
      <t>bei'zhu</t>
    </rPh>
    <rPh sb="3" eb="4">
      <t>zhi'xu'zai</t>
    </rPh>
    <rPh sb="6" eb="7">
      <t>cheng'se</t>
    </rPh>
    <rPh sb="8" eb="9">
      <t>bei'jing</t>
    </rPh>
    <rPh sb="10" eb="11">
      <t>kuang</t>
    </rPh>
    <rPh sb="11" eb="12">
      <t>nei</t>
    </rPh>
    <rPh sb="12" eb="13">
      <t>shu'ru</t>
    </rPh>
    <rPh sb="14" eb="15">
      <t>yong'hu</t>
    </rPh>
    <rPh sb="16" eb="17">
      <t>rong'liang</t>
    </rPh>
    <rPh sb="18" eb="19">
      <t>gui'hua</t>
    </rPh>
    <rPh sb="20" eb="21">
      <t>shu'ju</t>
    </rPh>
    <rPh sb="22" eb="23">
      <t>ji'ke</t>
    </rPh>
    <phoneticPr fontId="2" type="noConversion"/>
  </si>
  <si>
    <t>预计存储量（GB）</t>
    <rPh sb="0" eb="1">
      <t>yong'hu</t>
    </rPh>
    <rPh sb="2" eb="3">
      <t>yu'ji</t>
    </rPh>
    <rPh sb="4" eb="5">
      <t>cun'chu'liang</t>
    </rPh>
    <phoneticPr fontId="2" type="noConversion"/>
  </si>
  <si>
    <t>预计CU数量</t>
    <rPh sb="0" eb="1">
      <t>yong'hu</t>
    </rPh>
    <rPh sb="2" eb="3">
      <t>yu'jishu'liang</t>
    </rPh>
    <phoneticPr fontId="2" type="noConversion"/>
  </si>
  <si>
    <t>预计下载数量（GB）/月</t>
    <rPh sb="0" eb="1">
      <t>yong'hu</t>
    </rPh>
    <rPh sb="2" eb="3">
      <t>yu'ji</t>
    </rPh>
    <rPh sb="4" eb="5">
      <t>xia'zai</t>
    </rPh>
    <rPh sb="6" eb="7">
      <t>shu'liangyue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</si>
</sst>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>
    <font>
      <sz val="12"/>
      <color theme="1"/>
      <name val="等线"/>
      <family val="2"/>
      <charset val="134"/>
      <scheme val="minor"/>
    </font>
    <font>
      <sz val="16"/>
      <color theme="1"/>
      <name val="微软雅黑"/>
      <family val="3"/>
      <charset val="134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2"/>
      <color rgb="FF333333"/>
      <name val="微软雅黑"/>
      <family val="3"/>
      <charset val="134"/>
    </font>
    <font>
      <sz val="12"/>
      <color theme="1"/>
      <name val="微软雅黑"/>
      <family val="3"/>
      <charset val="134"/>
    </font>
    <font>
      <b/>
      <sz val="12"/>
      <color rgb="FF333333"/>
      <name val="微软雅黑"/>
      <family val="3"/>
      <charset val="134"/>
    </font>
    <font>
      <sz val="10"/>
      <color rgb="FF333333"/>
      <name val="微软雅黑"/>
      <family val="3"/>
      <charset val="134"/>
    </font>
    <font>
      <b/>
      <sz val="12"/>
      <color theme="1"/>
      <name val="微软雅黑"/>
      <family val="3"/>
      <charset val="134"/>
    </font>
    <font>
      <b/>
      <sz val="14"/>
      <color rgb="FF333333"/>
      <name val="微软雅黑"/>
      <family val="3"/>
      <charset val="134"/>
    </font>
    <font>
      <sz val="14"/>
      <color rgb="FF333333"/>
      <name val="微软雅黑"/>
      <family val="3"/>
      <charset val="134"/>
    </font>
    <font>
      <sz val="22"/>
      <color theme="1"/>
      <name val="等线"/>
      <family val="2"/>
      <charset val="134"/>
      <scheme val="minor"/>
    </font>
    <font>
      <sz val="10"/>
      <color rgb="FF000000"/>
      <name val="Microsoft YaHei UI"/>
      <charset val="1"/>
    </font>
    <font>
      <b/>
      <sz val="10"/>
      <color rgb="FF000000"/>
      <name val="Microsoft YaHei UI"/>
      <charset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0" fillId="0" borderId="2" xfId="0" applyBorder="1" applyAlignment="1"/>
    <xf numFmtId="0" fontId="6" fillId="0" borderId="2" xfId="0" applyFont="1" applyBorder="1" applyAlignment="1">
      <alignment horizontal="right" vertical="center" wrapText="1"/>
    </xf>
    <xf numFmtId="0" fontId="7" fillId="4" borderId="2" xfId="0" applyFont="1" applyFill="1" applyBorder="1">
      <alignment vertical="center"/>
    </xf>
    <xf numFmtId="0" fontId="0" fillId="4" borderId="6" xfId="0" applyFill="1" applyBorder="1" applyAlignment="1"/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38" fontId="4" fillId="0" borderId="2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4" borderId="2" xfId="0" applyFill="1" applyBorder="1" applyAlignment="1"/>
    <xf numFmtId="0" fontId="9" fillId="0" borderId="2" xfId="0" applyFont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1" fillId="4" borderId="2" xfId="0" applyFont="1" applyFill="1" applyBorder="1" applyAlignment="1"/>
    <xf numFmtId="176" fontId="5" fillId="2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1" fillId="3" borderId="3" xfId="0" applyFont="1" applyFill="1" applyBorder="1">
      <alignment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176" fontId="5" fillId="2" borderId="7" xfId="0" applyNumberFormat="1" applyFont="1" applyFill="1" applyBorder="1" applyAlignment="1" applyProtection="1">
      <alignment horizontal="right"/>
      <protection locked="0"/>
    </xf>
    <xf numFmtId="176" fontId="5" fillId="2" borderId="0" xfId="0" applyNumberFormat="1" applyFont="1" applyFill="1" applyAlignment="1" applyProtection="1">
      <alignment horizontal="right"/>
      <protection locked="0"/>
    </xf>
    <xf numFmtId="38" fontId="8" fillId="5" borderId="7" xfId="0" applyNumberFormat="1" applyFont="1" applyFill="1" applyBorder="1" applyAlignment="1">
      <alignment horizontal="right"/>
    </xf>
    <xf numFmtId="38" fontId="8" fillId="5" borderId="0" xfId="0" applyNumberFormat="1" applyFont="1" applyFill="1" applyAlignment="1">
      <alignment horizontal="right"/>
    </xf>
    <xf numFmtId="38" fontId="8" fillId="5" borderId="8" xfId="0" applyNumberFormat="1" applyFont="1" applyFill="1" applyBorder="1" applyAlignment="1">
      <alignment horizontal="right"/>
    </xf>
    <xf numFmtId="38" fontId="8" fillId="5" borderId="9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38" fontId="5" fillId="2" borderId="7" xfId="0" applyNumberFormat="1" applyFont="1" applyFill="1" applyBorder="1" applyAlignment="1" applyProtection="1">
      <alignment horizontal="right"/>
      <protection locked="0"/>
    </xf>
    <xf numFmtId="38" fontId="5" fillId="2" borderId="0" xfId="0" applyNumberFormat="1" applyFont="1" applyFill="1" applyAlignment="1" applyProtection="1">
      <alignment horizontal="right"/>
      <protection locked="0"/>
    </xf>
    <xf numFmtId="40" fontId="8" fillId="5" borderId="7" xfId="0" applyNumberFormat="1" applyFont="1" applyFill="1" applyBorder="1" applyAlignment="1">
      <alignment horizontal="right"/>
    </xf>
    <xf numFmtId="40" fontId="8" fillId="5" borderId="0" xfId="0" applyNumberFormat="1" applyFont="1" applyFill="1" applyAlignment="1">
      <alignment horizontal="right"/>
    </xf>
    <xf numFmtId="40" fontId="1" fillId="6" borderId="7" xfId="0" applyNumberFormat="1" applyFont="1" applyFill="1" applyBorder="1" applyAlignment="1">
      <alignment horizontal="right"/>
    </xf>
    <xf numFmtId="40" fontId="1" fillId="6" borderId="0" xfId="0" applyNumberFormat="1" applyFont="1" applyFill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046C-C778-8449-B853-5FA7AE2A2B17}">
  <dimension ref="A1:H18"/>
  <sheetViews>
    <sheetView tabSelected="1" workbookViewId="0">
      <selection activeCell="G13" sqref="G13:H13"/>
    </sheetView>
  </sheetViews>
  <sheetFormatPr baseColWidth="10" defaultRowHeight="16"/>
  <cols>
    <col min="1" max="1" width="36.6640625" customWidth="1"/>
    <col min="2" max="2" width="36" customWidth="1"/>
    <col min="3" max="3" width="20.33203125" customWidth="1"/>
    <col min="4" max="4" width="22.83203125" customWidth="1"/>
    <col min="5" max="5" width="11.5" customWidth="1"/>
    <col min="6" max="6" width="21.6640625" customWidth="1"/>
    <col min="7" max="7" width="23.33203125" customWidth="1"/>
    <col min="8" max="8" width="35.1640625" customWidth="1"/>
  </cols>
  <sheetData>
    <row r="1" spans="1:8" ht="23">
      <c r="A1" s="18" t="s">
        <v>30</v>
      </c>
      <c r="B1" s="19"/>
      <c r="C1" s="19"/>
      <c r="D1" s="19"/>
      <c r="E1" s="1"/>
      <c r="F1" s="1"/>
      <c r="G1" s="29"/>
      <c r="H1" s="29"/>
    </row>
    <row r="2" spans="1:8" ht="23">
      <c r="A2" s="2" t="s">
        <v>0</v>
      </c>
      <c r="B2" s="20" t="s">
        <v>19</v>
      </c>
      <c r="C2" s="21"/>
      <c r="D2" s="21"/>
      <c r="E2" s="21"/>
      <c r="F2" s="22"/>
      <c r="G2" s="30" t="s">
        <v>31</v>
      </c>
      <c r="H2" s="31"/>
    </row>
    <row r="3" spans="1:8" ht="19">
      <c r="A3" s="4"/>
      <c r="B3" s="5" t="s">
        <v>20</v>
      </c>
      <c r="C3" s="5" t="s">
        <v>21</v>
      </c>
      <c r="D3" s="5" t="s">
        <v>22</v>
      </c>
      <c r="E3" s="6"/>
      <c r="F3" s="7"/>
      <c r="G3" s="32">
        <v>10240</v>
      </c>
      <c r="H3" s="33"/>
    </row>
    <row r="4" spans="1:8" ht="18">
      <c r="A4" s="9"/>
      <c r="B4" s="8">
        <v>4.0000000000000001E-3</v>
      </c>
      <c r="C4" s="10">
        <f>G3</f>
        <v>10240</v>
      </c>
      <c r="D4" s="8">
        <f>B4*C4</f>
        <v>40.96</v>
      </c>
      <c r="E4" s="6"/>
      <c r="F4" s="9" t="s">
        <v>23</v>
      </c>
      <c r="G4" s="34">
        <f>D4*30</f>
        <v>1228.8</v>
      </c>
      <c r="H4" s="35"/>
    </row>
    <row r="5" spans="1:8" ht="23">
      <c r="A5" s="9"/>
      <c r="B5" s="20" t="s">
        <v>27</v>
      </c>
      <c r="C5" s="21"/>
      <c r="D5" s="21"/>
      <c r="E5" s="21"/>
      <c r="F5" s="22"/>
      <c r="G5" s="30" t="s">
        <v>32</v>
      </c>
      <c r="H5" s="31"/>
    </row>
    <row r="6" spans="1:8" ht="19">
      <c r="A6" s="4"/>
      <c r="B6" s="11" t="s">
        <v>1</v>
      </c>
      <c r="C6" s="11" t="s">
        <v>2</v>
      </c>
      <c r="D6" s="11" t="s">
        <v>3</v>
      </c>
      <c r="E6" s="11" t="s">
        <v>4</v>
      </c>
      <c r="F6" s="12"/>
      <c r="G6" s="23">
        <v>100</v>
      </c>
      <c r="H6" s="24"/>
    </row>
    <row r="7" spans="1:8" ht="18">
      <c r="A7" s="4"/>
      <c r="B7" s="8" t="s">
        <v>5</v>
      </c>
      <c r="C7" s="8" t="s">
        <v>6</v>
      </c>
      <c r="D7" s="8" t="s">
        <v>7</v>
      </c>
      <c r="E7" s="8" t="s">
        <v>8</v>
      </c>
      <c r="F7" s="9" t="s">
        <v>24</v>
      </c>
      <c r="G7" s="25">
        <f>G6*150</f>
        <v>15000</v>
      </c>
      <c r="H7" s="26"/>
    </row>
    <row r="8" spans="1:8" ht="23">
      <c r="A8" s="9"/>
      <c r="B8" s="20" t="s">
        <v>26</v>
      </c>
      <c r="C8" s="21"/>
      <c r="D8" s="21"/>
      <c r="E8" s="21"/>
      <c r="F8" s="22"/>
      <c r="G8" s="3" t="s">
        <v>32</v>
      </c>
      <c r="H8" s="3" t="s">
        <v>29</v>
      </c>
    </row>
    <row r="9" spans="1:8" ht="19">
      <c r="A9" s="4"/>
      <c r="B9" s="11" t="s">
        <v>1</v>
      </c>
      <c r="C9" s="11" t="s">
        <v>2</v>
      </c>
      <c r="D9" s="11" t="s">
        <v>3</v>
      </c>
      <c r="E9" s="11" t="s">
        <v>4</v>
      </c>
      <c r="F9" s="12"/>
      <c r="G9" s="17">
        <v>100</v>
      </c>
      <c r="H9" s="17">
        <v>5</v>
      </c>
    </row>
    <row r="10" spans="1:8" ht="18">
      <c r="A10" s="4"/>
      <c r="B10" s="8" t="s">
        <v>5</v>
      </c>
      <c r="C10" s="8" t="s">
        <v>6</v>
      </c>
      <c r="D10" s="8" t="s">
        <v>7</v>
      </c>
      <c r="E10" s="8" t="s">
        <v>28</v>
      </c>
      <c r="F10" s="9" t="s">
        <v>24</v>
      </c>
      <c r="G10" s="27">
        <f>G9*H9*0.625*30</f>
        <v>9375</v>
      </c>
      <c r="H10" s="28"/>
    </row>
    <row r="11" spans="1:8" ht="23">
      <c r="A11" s="4"/>
      <c r="B11" s="20" t="s">
        <v>9</v>
      </c>
      <c r="C11" s="21"/>
      <c r="D11" s="21"/>
      <c r="E11" s="21"/>
      <c r="F11" s="22"/>
      <c r="G11" s="30" t="s">
        <v>33</v>
      </c>
      <c r="H11" s="31"/>
    </row>
    <row r="12" spans="1:8" ht="21">
      <c r="A12" s="4"/>
      <c r="B12" s="13" t="s">
        <v>10</v>
      </c>
      <c r="C12" s="13" t="s">
        <v>11</v>
      </c>
      <c r="D12" s="14"/>
      <c r="E12" s="14"/>
      <c r="F12" s="12"/>
      <c r="G12" s="32">
        <v>0</v>
      </c>
      <c r="H12" s="33"/>
    </row>
    <row r="13" spans="1:8" ht="18">
      <c r="A13" s="4"/>
      <c r="B13" s="8" t="s">
        <v>12</v>
      </c>
      <c r="C13" s="8" t="s">
        <v>13</v>
      </c>
      <c r="D13" s="14"/>
      <c r="E13" s="14"/>
      <c r="F13" s="9" t="s">
        <v>25</v>
      </c>
      <c r="G13" s="25">
        <f>G12*0.8</f>
        <v>0</v>
      </c>
      <c r="H13" s="26"/>
    </row>
    <row r="14" spans="1:8" ht="28">
      <c r="A14" s="15" t="s">
        <v>14</v>
      </c>
      <c r="B14" s="16"/>
      <c r="C14" s="16"/>
      <c r="D14" s="16"/>
      <c r="E14" s="16"/>
      <c r="F14" s="16"/>
      <c r="G14" s="36">
        <f>G4+G7++G10+G13</f>
        <v>25603.8</v>
      </c>
      <c r="H14" s="37"/>
    </row>
    <row r="15" spans="1:8" ht="28">
      <c r="A15" s="15" t="s">
        <v>15</v>
      </c>
      <c r="B15" s="16"/>
      <c r="C15" s="16"/>
      <c r="D15" s="16"/>
      <c r="E15" s="16"/>
      <c r="F15" s="16"/>
      <c r="G15" s="36">
        <f>G14*12-G7*15%</f>
        <v>304995.59999999998</v>
      </c>
      <c r="H15" s="37"/>
    </row>
    <row r="16" spans="1:8" ht="28">
      <c r="A16" s="15" t="s">
        <v>16</v>
      </c>
      <c r="B16" s="16"/>
      <c r="C16" s="16"/>
      <c r="D16" s="16"/>
      <c r="E16" s="16"/>
      <c r="F16" s="16"/>
      <c r="G16" s="36">
        <f>G14/30/24</f>
        <v>35.560833333333328</v>
      </c>
      <c r="H16" s="37"/>
    </row>
    <row r="17" spans="1:8" ht="28">
      <c r="A17" s="15" t="s">
        <v>17</v>
      </c>
      <c r="B17" s="16"/>
      <c r="C17" s="16"/>
      <c r="D17" s="16"/>
      <c r="E17" s="16"/>
      <c r="F17" s="16"/>
      <c r="G17" s="36">
        <f>G16/(G3/1024)</f>
        <v>3.5560833333333326</v>
      </c>
      <c r="H17" s="37"/>
    </row>
    <row r="18" spans="1:8" ht="28">
      <c r="A18" s="15" t="s">
        <v>18</v>
      </c>
      <c r="B18" s="16"/>
      <c r="C18" s="16"/>
      <c r="D18" s="16"/>
      <c r="E18" s="16"/>
      <c r="F18" s="16"/>
      <c r="G18" s="36">
        <f>G14/(G3/1000)</f>
        <v>2500.37109375</v>
      </c>
      <c r="H18" s="37"/>
    </row>
  </sheetData>
  <sheetProtection algorithmName="SHA-512" hashValue="KDPw/CArhj2Ez2+2Rn11Us1KExDxno6oP+o0qpzxyeNi/jclqOkwSKI46YRGHR6C9a1ebBKGlQRVfyS3kFrKow==" saltValue="g3X6vINSedxVlbrLgvXZYw==" spinCount="100000" sheet="1" scenarios="1"/>
  <mergeCells count="21">
    <mergeCell ref="G16:H16"/>
    <mergeCell ref="G17:H17"/>
    <mergeCell ref="G18:H18"/>
    <mergeCell ref="G11:H11"/>
    <mergeCell ref="G12:H12"/>
    <mergeCell ref="G13:H13"/>
    <mergeCell ref="G14:H14"/>
    <mergeCell ref="G15:H15"/>
    <mergeCell ref="G6:H6"/>
    <mergeCell ref="G7:H7"/>
    <mergeCell ref="G10:H10"/>
    <mergeCell ref="G1:H1"/>
    <mergeCell ref="G2:H2"/>
    <mergeCell ref="G3:H3"/>
    <mergeCell ref="G4:H4"/>
    <mergeCell ref="G5:H5"/>
    <mergeCell ref="A1:D1"/>
    <mergeCell ref="B2:F2"/>
    <mergeCell ref="B5:F5"/>
    <mergeCell ref="B11:F11"/>
    <mergeCell ref="B8:F8"/>
  </mergeCells>
  <phoneticPr fontId="2" type="noConversion"/>
  <dataValidations count="4">
    <dataValidation type="whole" operator="lessThanOrEqual" allowBlank="1" showInputMessage="1" showErrorMessage="1" errorTitle="输入量校验不通过" error="弹性预留CU量不能超过包月预留CU量" sqref="G9" xr:uid="{09817591-BC8B-2443-B303-BF50D5240D78}">
      <formula1>G6</formula1>
    </dataValidation>
    <dataValidation type="whole" allowBlank="1" showInputMessage="1" showErrorMessage="1" sqref="G3:H3" xr:uid="{243E8237-82A2-8F4F-B887-25A336A3303C}">
      <formula1>0</formula1>
      <formula2>1000000</formula2>
    </dataValidation>
    <dataValidation type="whole" operator="greaterThan" allowBlank="1" showInputMessage="1" showErrorMessage="1" sqref="G6:H6" xr:uid="{BB6F8392-A164-4F4D-8DBD-E7F88843E998}">
      <formula1>0</formula1>
    </dataValidation>
    <dataValidation type="whole" allowBlank="1" showInputMessage="1" showErrorMessage="1" sqref="H9" xr:uid="{39E2D80B-AA9F-5E47-8689-686E0674BA00}">
      <formula1>0</formula1>
      <formula2>24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2021-01-12T09:37:58Z</dcterms:created>
  <dcterms:modified xsi:type="dcterms:W3CDTF">2023-02-16T05:44:06Z</dcterms:modified>
</cp:coreProperties>
</file>